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1"/>
  </bookViews>
  <sheets>
    <sheet name="Setup Hardware" sheetId="3" r:id="rId1"/>
    <sheet name="Setup Software" sheetId="4" r:id="rId2"/>
  </sheets>
  <calcPr calcId="145621"/>
</workbook>
</file>

<file path=xl/calcChain.xml><?xml version="1.0" encoding="utf-8"?>
<calcChain xmlns="http://schemas.openxmlformats.org/spreadsheetml/2006/main">
  <c r="H17" i="4" l="1"/>
  <c r="G16" i="3"/>
  <c r="K16" i="3"/>
  <c r="H21" i="4" l="1"/>
  <c r="H25" i="4" l="1"/>
  <c r="E45" i="4"/>
  <c r="E44" i="4"/>
  <c r="I55" i="4"/>
  <c r="I51" i="4"/>
  <c r="I50" i="4"/>
  <c r="I49" i="4"/>
  <c r="H19" i="4" s="1"/>
  <c r="D28" i="3"/>
  <c r="H24" i="4" l="1"/>
  <c r="H23" i="4"/>
  <c r="H21" i="3"/>
  <c r="H22" i="3" s="1"/>
  <c r="H23" i="3" s="1"/>
</calcChain>
</file>

<file path=xl/sharedStrings.xml><?xml version="1.0" encoding="utf-8"?>
<sst xmlns="http://schemas.openxmlformats.org/spreadsheetml/2006/main" count="121" uniqueCount="94">
  <si>
    <t>ns</t>
  </si>
  <si>
    <t>V</t>
  </si>
  <si>
    <t>mA</t>
  </si>
  <si>
    <t>unit</t>
  </si>
  <si>
    <t>50/4095</t>
  </si>
  <si>
    <t>5/4095</t>
  </si>
  <si>
    <t>0.5/4095</t>
  </si>
  <si>
    <r>
      <t>V</t>
    </r>
    <r>
      <rPr>
        <vertAlign val="subscript"/>
        <sz val="11"/>
        <color theme="1"/>
        <rFont val="Calibri"/>
        <family val="2"/>
        <scheme val="minor"/>
      </rPr>
      <t>LED</t>
    </r>
  </si>
  <si>
    <r>
      <t>V</t>
    </r>
    <r>
      <rPr>
        <vertAlign val="subscript"/>
        <sz val="11"/>
        <color theme="1"/>
        <rFont val="Calibri"/>
        <family val="2"/>
        <scheme val="minor"/>
      </rPr>
      <t>REF</t>
    </r>
  </si>
  <si>
    <r>
      <t>I</t>
    </r>
    <r>
      <rPr>
        <vertAlign val="subscript"/>
        <sz val="11"/>
        <color theme="1"/>
        <rFont val="Calibri"/>
        <family val="2"/>
        <scheme val="minor"/>
      </rPr>
      <t>REF</t>
    </r>
  </si>
  <si>
    <r>
      <t>I</t>
    </r>
    <r>
      <rPr>
        <vertAlign val="subscript"/>
        <sz val="11"/>
        <color theme="1"/>
        <rFont val="Calibri"/>
        <family val="2"/>
        <scheme val="minor"/>
      </rPr>
      <t>PEAK</t>
    </r>
  </si>
  <si>
    <r>
      <t>I</t>
    </r>
    <r>
      <rPr>
        <vertAlign val="subscript"/>
        <sz val="11"/>
        <color theme="1"/>
        <rFont val="Calibri"/>
        <family val="2"/>
        <scheme val="minor"/>
      </rPr>
      <t>RIPPLE,target</t>
    </r>
  </si>
  <si>
    <r>
      <t>I</t>
    </r>
    <r>
      <rPr>
        <vertAlign val="subscript"/>
        <sz val="11"/>
        <color theme="1"/>
        <rFont val="Calibri"/>
        <family val="2"/>
        <scheme val="minor"/>
      </rPr>
      <t>AVR,target</t>
    </r>
  </si>
  <si>
    <r>
      <t>I</t>
    </r>
    <r>
      <rPr>
        <vertAlign val="subscript"/>
        <sz val="11"/>
        <color theme="1"/>
        <rFont val="Calibri"/>
        <family val="2"/>
        <scheme val="minor"/>
      </rPr>
      <t>OVERSHOOT</t>
    </r>
  </si>
  <si>
    <t>Offtime</t>
  </si>
  <si>
    <t>TimerCompare</t>
  </si>
  <si>
    <r>
      <t>Delay</t>
    </r>
    <r>
      <rPr>
        <vertAlign val="subscript"/>
        <sz val="11"/>
        <color theme="1"/>
        <rFont val="Calibri"/>
        <family val="2"/>
        <scheme val="minor"/>
      </rPr>
      <t>RISE</t>
    </r>
  </si>
  <si>
    <r>
      <t>Delay</t>
    </r>
    <r>
      <rPr>
        <vertAlign val="subscript"/>
        <sz val="11"/>
        <color theme="1"/>
        <rFont val="Calibri"/>
        <family val="2"/>
        <scheme val="minor"/>
      </rPr>
      <t>DROP</t>
    </r>
  </si>
  <si>
    <r>
      <t>V</t>
    </r>
    <r>
      <rPr>
        <vertAlign val="subscript"/>
        <sz val="11"/>
        <color theme="1"/>
        <rFont val="Calibri"/>
        <family val="2"/>
        <scheme val="minor"/>
      </rPr>
      <t>REF_GAIN</t>
    </r>
  </si>
  <si>
    <r>
      <t>I</t>
    </r>
    <r>
      <rPr>
        <vertAlign val="subscript"/>
        <sz val="11"/>
        <color theme="1"/>
        <rFont val="Calibri"/>
        <family val="2"/>
        <scheme val="minor"/>
      </rPr>
      <t>AVR,target</t>
    </r>
    <r>
      <rPr>
        <sz val="11"/>
        <color theme="1"/>
        <rFont val="Calibri"/>
        <family val="2"/>
        <scheme val="minor"/>
      </rPr>
      <t xml:space="preserve"> = I</t>
    </r>
    <r>
      <rPr>
        <vertAlign val="subscript"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 xml:space="preserve"> / 105 * 100 =  I</t>
    </r>
    <r>
      <rPr>
        <vertAlign val="subscript"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 xml:space="preserve"> * 0.9524</t>
    </r>
  </si>
  <si>
    <t>L</t>
  </si>
  <si>
    <r>
      <t>I</t>
    </r>
    <r>
      <rPr>
        <vertAlign val="subscript"/>
        <sz val="11"/>
        <color theme="1"/>
        <rFont val="Calibri"/>
        <family val="2"/>
        <scheme val="minor"/>
      </rPr>
      <t>OVERSHOOT</t>
    </r>
    <r>
      <rPr>
        <sz val="11"/>
        <color theme="1"/>
        <rFont val="Calibri"/>
        <family val="2"/>
        <scheme val="minor"/>
      </rPr>
      <t xml:space="preserve"> = V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/ L * Delay</t>
    </r>
    <r>
      <rPr>
        <vertAlign val="subscript"/>
        <sz val="11"/>
        <color theme="1"/>
        <rFont val="Calibri"/>
        <family val="2"/>
        <scheme val="minor"/>
      </rPr>
      <t>RISE</t>
    </r>
  </si>
  <si>
    <r>
      <t>I</t>
    </r>
    <r>
      <rPr>
        <vertAlign val="subscript"/>
        <sz val="11"/>
        <color theme="1"/>
        <rFont val="Calibri"/>
        <family val="2"/>
        <scheme val="minor"/>
      </rPr>
      <t>PEAK</t>
    </r>
    <r>
      <rPr>
        <sz val="11"/>
        <color theme="1"/>
        <rFont val="Calibri"/>
        <family val="2"/>
        <scheme val="minor"/>
      </rPr>
      <t xml:space="preserve"> = I</t>
    </r>
    <r>
      <rPr>
        <vertAlign val="subscript"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 xml:space="preserve"> + I</t>
    </r>
    <r>
      <rPr>
        <vertAlign val="subscript"/>
        <sz val="11"/>
        <color theme="1"/>
        <rFont val="Calibri"/>
        <family val="2"/>
        <scheme val="minor"/>
      </rPr>
      <t>OVERSHOOT</t>
    </r>
  </si>
  <si>
    <r>
      <t>I</t>
    </r>
    <r>
      <rPr>
        <vertAlign val="subscript"/>
        <sz val="11"/>
        <color theme="1"/>
        <rFont val="Calibri"/>
        <family val="2"/>
        <scheme val="minor"/>
      </rPr>
      <t>RIPPLE,target</t>
    </r>
    <r>
      <rPr>
        <sz val="11"/>
        <color theme="1"/>
        <rFont val="Calibri"/>
        <family val="2"/>
        <scheme val="minor"/>
      </rPr>
      <t xml:space="preserve"> = I</t>
    </r>
    <r>
      <rPr>
        <vertAlign val="subscript"/>
        <sz val="11"/>
        <color theme="1"/>
        <rFont val="Calibri"/>
        <family val="2"/>
        <scheme val="minor"/>
      </rPr>
      <t>PEAK</t>
    </r>
    <r>
      <rPr>
        <sz val="11"/>
        <color theme="1"/>
        <rFont val="Calibri"/>
        <family val="2"/>
        <scheme val="minor"/>
      </rPr>
      <t xml:space="preserve"> - I</t>
    </r>
    <r>
      <rPr>
        <vertAlign val="subscript"/>
        <sz val="11"/>
        <color theme="1"/>
        <rFont val="Calibri"/>
        <family val="2"/>
        <scheme val="minor"/>
      </rPr>
      <t>AVR,target</t>
    </r>
  </si>
  <si>
    <r>
      <t>V</t>
    </r>
    <r>
      <rPr>
        <vertAlign val="subscript"/>
        <sz val="11"/>
        <color theme="1"/>
        <rFont val="Calibri"/>
        <family val="2"/>
        <scheme val="minor"/>
      </rPr>
      <t>LED</t>
    </r>
    <r>
      <rPr>
        <sz val="11"/>
        <color theme="1"/>
        <rFont val="Calibri"/>
        <family val="2"/>
        <scheme val="minor"/>
      </rPr>
      <t xml:space="preserve"> = V</t>
    </r>
    <r>
      <rPr>
        <vertAlign val="subscript"/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 - V</t>
    </r>
    <r>
      <rPr>
        <vertAlign val="subscript"/>
        <sz val="11"/>
        <color theme="1"/>
        <rFont val="Calibri"/>
        <family val="2"/>
        <scheme val="minor"/>
      </rPr>
      <t>L</t>
    </r>
  </si>
  <si>
    <r>
      <t>Offtime = ((L * 2 * I</t>
    </r>
    <r>
      <rPr>
        <vertAlign val="subscript"/>
        <sz val="11"/>
        <color theme="1"/>
        <rFont val="Calibri"/>
        <family val="2"/>
        <scheme val="minor"/>
      </rPr>
      <t>RIPPLE,target</t>
    </r>
    <r>
      <rPr>
        <sz val="11"/>
        <color theme="1"/>
        <rFont val="Calibri"/>
        <family val="2"/>
        <scheme val="minor"/>
      </rPr>
      <t>) / V</t>
    </r>
    <r>
      <rPr>
        <vertAlign val="subscript"/>
        <sz val="11"/>
        <color theme="1"/>
        <rFont val="Calibri"/>
        <family val="2"/>
        <scheme val="minor"/>
      </rPr>
      <t>LED</t>
    </r>
    <r>
      <rPr>
        <sz val="11"/>
        <color theme="1"/>
        <rFont val="Calibri"/>
        <family val="2"/>
        <scheme val="minor"/>
      </rPr>
      <t>) - Delay</t>
    </r>
    <r>
      <rPr>
        <vertAlign val="subscript"/>
        <sz val="11"/>
        <color theme="1"/>
        <rFont val="Calibri"/>
        <family val="2"/>
        <scheme val="minor"/>
      </rPr>
      <t>DROP</t>
    </r>
  </si>
  <si>
    <t>TimerCompare = Offtime / TimerResolution</t>
  </si>
  <si>
    <t>TimerResolution</t>
  </si>
  <si>
    <t>Constants</t>
  </si>
  <si>
    <t>value</t>
  </si>
  <si>
    <t>Equations</t>
  </si>
  <si>
    <r>
      <t>I</t>
    </r>
    <r>
      <rPr>
        <vertAlign val="subscript"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 xml:space="preserve"> = (V</t>
    </r>
    <r>
      <rPr>
        <vertAlign val="subscript"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 xml:space="preserve"> / V</t>
    </r>
    <r>
      <rPr>
        <vertAlign val="subscript"/>
        <sz val="11"/>
        <color theme="1"/>
        <rFont val="Calibri"/>
        <family val="2"/>
        <scheme val="minor"/>
      </rPr>
      <t>REF_GAIN</t>
    </r>
    <r>
      <rPr>
        <sz val="11"/>
        <color theme="1"/>
        <rFont val="Calibri"/>
        <family val="2"/>
        <scheme val="minor"/>
      </rPr>
      <t>) / R</t>
    </r>
    <r>
      <rPr>
        <vertAlign val="subscript"/>
        <sz val="11"/>
        <color theme="1"/>
        <rFont val="Calibri"/>
        <family val="2"/>
        <scheme val="minor"/>
      </rPr>
      <t>REF</t>
    </r>
  </si>
  <si>
    <t>0.05/4095</t>
  </si>
  <si>
    <t>Calculations</t>
  </si>
  <si>
    <r>
      <t>I</t>
    </r>
    <r>
      <rPr>
        <vertAlign val="subscript"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 xml:space="preserve"> = I</t>
    </r>
    <r>
      <rPr>
        <vertAlign val="subscript"/>
        <sz val="11"/>
        <color theme="1"/>
        <rFont val="Calibri"/>
        <family val="2"/>
        <scheme val="minor"/>
      </rPr>
      <t>AVR,target</t>
    </r>
    <r>
      <rPr>
        <sz val="11"/>
        <color theme="1"/>
        <rFont val="Calibri"/>
        <family val="2"/>
        <scheme val="minor"/>
      </rPr>
      <t xml:space="preserve"> / 100 * 105</t>
    </r>
  </si>
  <si>
    <r>
      <t>V</t>
    </r>
    <r>
      <rPr>
        <vertAlign val="subscript"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 xml:space="preserve"> = I</t>
    </r>
    <r>
      <rPr>
        <vertAlign val="subscript"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 xml:space="preserve"> * R</t>
    </r>
    <r>
      <rPr>
        <vertAlign val="subscript"/>
        <sz val="11"/>
        <color theme="1"/>
        <rFont val="Calibri"/>
        <family val="2"/>
        <scheme val="minor"/>
      </rPr>
      <t>1</t>
    </r>
  </si>
  <si>
    <r>
      <t>R</t>
    </r>
    <r>
      <rPr>
        <vertAlign val="subscript"/>
        <sz val="11"/>
        <color theme="1"/>
        <rFont val="Calibri"/>
        <family val="2"/>
        <scheme val="minor"/>
      </rPr>
      <t>1</t>
    </r>
  </si>
  <si>
    <r>
      <t>V</t>
    </r>
    <r>
      <rPr>
        <vertAlign val="subscript"/>
        <sz val="11"/>
        <color theme="1"/>
        <rFont val="Calibri"/>
        <family val="2"/>
        <scheme val="minor"/>
      </rPr>
      <t>DD</t>
    </r>
  </si>
  <si>
    <t>Here are the steps:</t>
  </si>
  <si>
    <t>This sheet will help you calculate the reference resistor value to achieve your desired average LED current.</t>
  </si>
  <si>
    <t>actual scale (A)</t>
  </si>
  <si>
    <t>used scale (B)</t>
  </si>
  <si>
    <t>scale adjustment (A/B)</t>
  </si>
  <si>
    <t>1. Enter the shunt resistor value used in the blue box.</t>
  </si>
  <si>
    <t>2. Enter the desired average current in the yellow box.</t>
  </si>
  <si>
    <t>Equations used in Code</t>
  </si>
  <si>
    <t>IREF_CALCULATION_CONSTANT</t>
  </si>
  <si>
    <t>IREF_CALCULATION_SCALING</t>
  </si>
  <si>
    <t>IAVG_CALCULATION_CONSTANT</t>
  </si>
  <si>
    <t>IAVG_CALCULATION_SCALING</t>
  </si>
  <si>
    <t>IOVERSHOOT_CALCULATION_CONSTANT</t>
  </si>
  <si>
    <t>OFFTIME_CALCULATION_CONSTANT</t>
  </si>
  <si>
    <t>TIMER_COMPARE_CALCULATION_CONSTANT</t>
  </si>
  <si>
    <t>TIMER_COMPARE_CALCULATION_SCALING</t>
  </si>
  <si>
    <t>reference_current = (reference_voltage * IREF_CALCULATION_CONSTANT) &gt;&gt; IREF_CALCULATION_SCALING</t>
  </si>
  <si>
    <t>target_avgcurr = (reference_current * IAVG_CALCULATION_CONSTANT) &gt;&gt; IAVG_CALCULATION_SCALING</t>
  </si>
  <si>
    <t>overshoot_current = LEDSense * IOVERSHOOT_CALCULATION_CONSTANT</t>
  </si>
  <si>
    <t>peak_current = reference_current + overshoot_current</t>
  </si>
  <si>
    <t>ripple_current = peak_current - target_avgcurr</t>
  </si>
  <si>
    <t>voltage_drop_leds = (VINResult - LEDSense)</t>
  </si>
  <si>
    <t>offtime = ((OFFTIME_CALCULATION_CONSTANT * ripple_current) / voltage_drop_leds) - DELAY_DROP</t>
  </si>
  <si>
    <t>timer_compare = (offtime * TIMER_COMPARE_CALCULATION_CONSTANT)&gt;&gt;TIMER_COMPARE_CALCULATION_SCALING</t>
  </si>
  <si>
    <t>Scale and Dimension of Parameters</t>
  </si>
  <si>
    <t>Dimension</t>
  </si>
  <si>
    <t>-</t>
  </si>
  <si>
    <t>This sheet will help you calculate the values for macros used in the software.</t>
  </si>
  <si>
    <t>2. Enter the shunt resistor value used in the blue box.</t>
  </si>
  <si>
    <t>1. Enter the inductor value used in the yellow box.</t>
  </si>
  <si>
    <t>IREF_CALCULATION_CONSTANT = IREF_SCALE_ADJUSTMENT/R1/VREF_GAIN*(2^IREF_CALCULATION_SCALING)</t>
  </si>
  <si>
    <t>IOVERSHOOT_CALCULATION_CONSTANT = DELAY_RISE/L*IOVERSHOOT_SCALE_ADJUSTMENT</t>
  </si>
  <si>
    <t>OFFTIME_CALCULATION_CONSTSANT = 2*L*OFFTIME_SCALE_ADJUSTMENT</t>
  </si>
  <si>
    <t>TIMER_COMPARE_CALCULATION_CONSTANT = (1/TIMER_RESOLUTION)*(2^TIMER_COMPARE_CALCULATION_SCALING)</t>
  </si>
  <si>
    <t>Formula</t>
  </si>
  <si>
    <t>Macros</t>
  </si>
  <si>
    <t>IAVG_CALCULATION_CONSTANT = 100/105*(2^IAVG_CALCULATION_SCALING)</t>
  </si>
  <si>
    <r>
      <t>R</t>
    </r>
    <r>
      <rPr>
        <vertAlign val="subscript"/>
        <sz val="11"/>
        <color theme="1"/>
        <rFont val="Calibri"/>
        <family val="2"/>
        <scheme val="minor"/>
      </rPr>
      <t>5</t>
    </r>
  </si>
  <si>
    <r>
      <t>(R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+R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) = (V</t>
    </r>
    <r>
      <rPr>
        <vertAlign val="subscript"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 xml:space="preserve"> * R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) / (V</t>
    </r>
    <r>
      <rPr>
        <vertAlign val="subscript"/>
        <sz val="11"/>
        <color theme="1"/>
        <rFont val="Calibri"/>
        <family val="2"/>
        <scheme val="minor"/>
      </rPr>
      <t>DD</t>
    </r>
    <r>
      <rPr>
        <sz val="11"/>
        <color theme="1"/>
        <rFont val="Calibri"/>
        <family val="2"/>
        <scheme val="minor"/>
      </rPr>
      <t>-V</t>
    </r>
    <r>
      <rPr>
        <vertAlign val="subscript"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>)</t>
    </r>
  </si>
  <si>
    <r>
      <t>R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+R</t>
    </r>
    <r>
      <rPr>
        <vertAlign val="subscript"/>
        <sz val="11"/>
        <color theme="1"/>
        <rFont val="Calibri"/>
        <family val="2"/>
        <scheme val="minor"/>
      </rPr>
      <t>7</t>
    </r>
  </si>
  <si>
    <r>
      <t>3. Replace R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and R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 xml:space="preserve"> on board with the calculated values given in the green boxes.</t>
    </r>
  </si>
  <si>
    <r>
      <t>Replace R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with</t>
    </r>
  </si>
  <si>
    <r>
      <t xml:space="preserve"> and R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 xml:space="preserve"> with </t>
    </r>
  </si>
  <si>
    <r>
      <t>(default values R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= 120</t>
    </r>
    <r>
      <rPr>
        <sz val="11"/>
        <color theme="1"/>
        <rFont val="Calibri"/>
        <family val="2"/>
      </rPr>
      <t>Ω, R</t>
    </r>
    <r>
      <rPr>
        <vertAlign val="subscript"/>
        <sz val="11"/>
        <color theme="1"/>
        <rFont val="Calibri"/>
        <family val="2"/>
      </rPr>
      <t>7</t>
    </r>
    <r>
      <rPr>
        <sz val="11"/>
        <color theme="1"/>
        <rFont val="Calibri"/>
        <family val="2"/>
      </rPr>
      <t xml:space="preserve"> = 0Ω)</t>
    </r>
  </si>
  <si>
    <t>Ω</t>
  </si>
  <si>
    <r>
      <t>Shunt Resistor, R</t>
    </r>
    <r>
      <rPr>
        <vertAlign val="subscript"/>
        <sz val="11"/>
        <color theme="1"/>
        <rFont val="Calibri"/>
        <family val="2"/>
        <scheme val="minor"/>
      </rPr>
      <t>1</t>
    </r>
  </si>
  <si>
    <t xml:space="preserve">Target Average Current </t>
  </si>
  <si>
    <t>Automatic Current Ripple Tuning</t>
  </si>
  <si>
    <t xml:space="preserve">Inductor Value, L </t>
  </si>
  <si>
    <r>
      <rPr>
        <sz val="11"/>
        <color theme="1"/>
        <rFont val="Arial"/>
        <family val="2"/>
      </rPr>
      <t>μ</t>
    </r>
    <r>
      <rPr>
        <sz val="11"/>
        <color theme="1"/>
        <rFont val="Calibri"/>
        <family val="2"/>
      </rPr>
      <t>H</t>
    </r>
  </si>
  <si>
    <r>
      <rPr>
        <sz val="11"/>
        <color theme="1"/>
        <rFont val="Arial"/>
        <family val="2"/>
      </rPr>
      <t>μ</t>
    </r>
    <r>
      <rPr>
        <sz val="11"/>
        <color theme="1"/>
        <rFont val="Calibri"/>
        <family val="2"/>
        <scheme val="minor"/>
      </rPr>
      <t>H</t>
    </r>
  </si>
  <si>
    <t>3. Replace values in MACROS section in Main.c with the calculated values in the Macros table (marked in green).</t>
  </si>
  <si>
    <t>R_SHUNT</t>
  </si>
  <si>
    <t>DELAY_DROP</t>
  </si>
  <si>
    <t>*fixed*</t>
  </si>
  <si>
    <r>
      <t>R_SHUNT = 1/R</t>
    </r>
    <r>
      <rPr>
        <vertAlign val="subscript"/>
        <sz val="11"/>
        <color theme="1"/>
        <rFont val="Calibri"/>
        <family val="2"/>
        <scheme val="minor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</si>
</sst>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6" xfId="0" applyFill="1" applyBorder="1"/>
    <xf numFmtId="0" fontId="2" fillId="4" borderId="1" xfId="0" applyFont="1" applyFill="1" applyBorder="1"/>
    <xf numFmtId="0" fontId="0" fillId="4" borderId="9" xfId="0" applyFill="1" applyBorder="1"/>
    <xf numFmtId="0" fontId="0" fillId="0" borderId="0" xfId="0" applyFill="1"/>
    <xf numFmtId="0" fontId="0" fillId="5" borderId="0" xfId="0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7" xfId="0" applyFill="1" applyBorder="1"/>
    <xf numFmtId="0" fontId="0" fillId="5" borderId="18" xfId="0" applyFill="1" applyBorder="1"/>
    <xf numFmtId="0" fontId="0" fillId="3" borderId="10" xfId="0" applyFill="1" applyBorder="1" applyAlignment="1">
      <alignment horizontal="center"/>
    </xf>
    <xf numFmtId="0" fontId="2" fillId="4" borderId="4" xfId="0" applyFont="1" applyFill="1" applyBorder="1"/>
    <xf numFmtId="0" fontId="1" fillId="4" borderId="9" xfId="0" applyFont="1" applyFill="1" applyBorder="1"/>
    <xf numFmtId="0" fontId="2" fillId="4" borderId="19" xfId="0" applyFont="1" applyFill="1" applyBorder="1"/>
    <xf numFmtId="0" fontId="0" fillId="4" borderId="4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0" fillId="4" borderId="4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left"/>
    </xf>
    <xf numFmtId="0" fontId="0" fillId="4" borderId="5" xfId="0" applyFont="1" applyFill="1" applyBorder="1" applyAlignment="1">
      <alignment horizontal="left"/>
    </xf>
    <xf numFmtId="0" fontId="0" fillId="4" borderId="6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6" borderId="10" xfId="0" applyFill="1" applyBorder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4" borderId="21" xfId="0" applyFill="1" applyBorder="1"/>
    <xf numFmtId="0" fontId="0" fillId="4" borderId="7" xfId="0" applyFill="1" applyBorder="1" applyAlignment="1">
      <alignment horizontal="center"/>
    </xf>
    <xf numFmtId="0" fontId="1" fillId="4" borderId="22" xfId="0" applyFont="1" applyFill="1" applyBorder="1"/>
    <xf numFmtId="0" fontId="0" fillId="2" borderId="10" xfId="0" applyFill="1" applyBorder="1"/>
    <xf numFmtId="0" fontId="0" fillId="8" borderId="10" xfId="0" applyFill="1" applyBorder="1"/>
    <xf numFmtId="0" fontId="0" fillId="4" borderId="20" xfId="0" applyFill="1" applyBorder="1"/>
    <xf numFmtId="0" fontId="0" fillId="7" borderId="0" xfId="0" applyFill="1" applyBorder="1"/>
    <xf numFmtId="0" fontId="0" fillId="7" borderId="11" xfId="0" applyFill="1" applyBorder="1"/>
    <xf numFmtId="0" fontId="0" fillId="7" borderId="12" xfId="0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5" xfId="0" applyFill="1" applyBorder="1"/>
    <xf numFmtId="0" fontId="0" fillId="7" borderId="16" xfId="0" applyFill="1" applyBorder="1"/>
    <xf numFmtId="0" fontId="0" fillId="7" borderId="17" xfId="0" applyFill="1" applyBorder="1"/>
    <xf numFmtId="0" fontId="0" fillId="7" borderId="18" xfId="0" applyFill="1" applyBorder="1"/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3" borderId="23" xfId="0" applyFill="1" applyBorder="1"/>
    <xf numFmtId="0" fontId="0" fillId="3" borderId="24" xfId="0" applyFill="1" applyBorder="1"/>
    <xf numFmtId="0" fontId="0" fillId="4" borderId="4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0" fontId="0" fillId="4" borderId="6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4" borderId="4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left"/>
    </xf>
    <xf numFmtId="0" fontId="0" fillId="4" borderId="5" xfId="0" applyFont="1" applyFill="1" applyBorder="1" applyAlignment="1">
      <alignment horizontal="left"/>
    </xf>
    <xf numFmtId="0" fontId="0" fillId="4" borderId="9" xfId="0" applyFill="1" applyBorder="1" applyAlignment="1">
      <alignment horizontal="center"/>
    </xf>
    <xf numFmtId="0" fontId="0" fillId="4" borderId="9" xfId="0" applyNumberFormat="1" applyFill="1" applyBorder="1" applyAlignment="1">
      <alignment horizontal="center"/>
    </xf>
    <xf numFmtId="49" fontId="0" fillId="4" borderId="9" xfId="0" applyNumberForma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3" borderId="25" xfId="0" applyFill="1" applyBorder="1"/>
    <xf numFmtId="0" fontId="4" fillId="4" borderId="0" xfId="0" applyFont="1" applyFill="1" applyBorder="1"/>
    <xf numFmtId="0" fontId="4" fillId="4" borderId="9" xfId="0" applyFont="1" applyFill="1" applyBorder="1"/>
    <xf numFmtId="0" fontId="0" fillId="4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400050</xdr:colOff>
      <xdr:row>48</xdr:row>
      <xdr:rowOff>33337</xdr:rowOff>
    </xdr:from>
    <xdr:ext cx="428625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6496050" y="6548437"/>
              <a:ext cx="42862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SG" sz="1100" i="1">
                            <a:latin typeface="Cambria Math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𝑉</m:t>
                        </m:r>
                      </m:num>
                      <m:den>
                        <m:r>
                          <a:rPr lang="el-GR" sz="1100" i="1">
                            <a:latin typeface="Cambria Math"/>
                          </a:rPr>
                          <m:t>Ω</m:t>
                        </m:r>
                      </m:den>
                    </m:f>
                  </m:oMath>
                </m:oMathPara>
              </a14:m>
              <a:endParaRPr lang="en-SG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496050" y="6548437"/>
              <a:ext cx="42862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𝑉</a:t>
              </a:r>
              <a:r>
                <a:rPr lang="en-SG" sz="1100" b="0" i="0">
                  <a:latin typeface="Cambria Math"/>
                </a:rPr>
                <a:t>/</a:t>
              </a:r>
              <a:r>
                <a:rPr lang="el-GR" sz="1100" i="0">
                  <a:latin typeface="Cambria Math"/>
                </a:rPr>
                <a:t>Ω</a:t>
              </a:r>
              <a:endParaRPr lang="en-SG" sz="1100"/>
            </a:p>
          </xdr:txBody>
        </xdr:sp>
      </mc:Fallback>
    </mc:AlternateContent>
    <xdr:clientData/>
  </xdr:oneCellAnchor>
  <xdr:oneCellAnchor>
    <xdr:from>
      <xdr:col>11</xdr:col>
      <xdr:colOff>400050</xdr:colOff>
      <xdr:row>49</xdr:row>
      <xdr:rowOff>19050</xdr:rowOff>
    </xdr:from>
    <xdr:ext cx="428625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496050" y="7000875"/>
              <a:ext cx="42862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SG" sz="1100" i="1">
                            <a:latin typeface="Cambria Math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𝑉</m:t>
                        </m:r>
                      </m:num>
                      <m:den>
                        <m:r>
                          <a:rPr lang="el-GR" sz="1100" i="1">
                            <a:latin typeface="Cambria Math"/>
                          </a:rPr>
                          <m:t>Ω</m:t>
                        </m:r>
                      </m:den>
                    </m:f>
                  </m:oMath>
                </m:oMathPara>
              </a14:m>
              <a:endParaRPr lang="en-SG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496050" y="7000875"/>
              <a:ext cx="42862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𝑉</a:t>
              </a:r>
              <a:r>
                <a:rPr lang="en-SG" sz="1100" b="0" i="0">
                  <a:latin typeface="Cambria Math"/>
                </a:rPr>
                <a:t>/</a:t>
              </a:r>
              <a:r>
                <a:rPr lang="el-GR" sz="1100" i="0">
                  <a:latin typeface="Cambria Math"/>
                </a:rPr>
                <a:t>Ω</a:t>
              </a:r>
              <a:endParaRPr lang="en-SG" sz="1100"/>
            </a:p>
          </xdr:txBody>
        </xdr:sp>
      </mc:Fallback>
    </mc:AlternateContent>
    <xdr:clientData/>
  </xdr:oneCellAnchor>
  <xdr:oneCellAnchor>
    <xdr:from>
      <xdr:col>11</xdr:col>
      <xdr:colOff>409575</xdr:colOff>
      <xdr:row>50</xdr:row>
      <xdr:rowOff>19050</xdr:rowOff>
    </xdr:from>
    <xdr:ext cx="428625" cy="4081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6505575" y="7458075"/>
              <a:ext cx="428625" cy="4081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SG" sz="1100" i="1">
                            <a:latin typeface="Cambria Math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𝑉</m:t>
                        </m:r>
                        <m:r>
                          <a:rPr lang="en-US" sz="1100" b="0" i="1">
                            <a:latin typeface="Cambria Math"/>
                          </a:rPr>
                          <m:t>.</m:t>
                        </m:r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num>
                      <m:den>
                        <m:r>
                          <a:rPr lang="en-US" sz="1100" b="0" i="1">
                            <a:latin typeface="Cambria Math"/>
                            <a:ea typeface="Cambria Math"/>
                          </a:rPr>
                          <m:t>𝐻</m:t>
                        </m:r>
                      </m:den>
                    </m:f>
                  </m:oMath>
                </m:oMathPara>
              </a14:m>
              <a:endParaRPr lang="en-SG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6505575" y="7458075"/>
              <a:ext cx="428625" cy="4081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SG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𝑉.𝑠</a:t>
              </a:r>
              <a:r>
                <a:rPr lang="en-SG" sz="1100" b="0" i="0">
                  <a:latin typeface="Cambria Math"/>
                </a:rPr>
                <a:t>)/</a:t>
              </a:r>
              <a:r>
                <a:rPr lang="en-US" sz="1100" b="0" i="0">
                  <a:latin typeface="Cambria Math"/>
                  <a:ea typeface="Cambria Math"/>
                </a:rPr>
                <a:t>𝐻</a:t>
              </a:r>
              <a:endParaRPr lang="en-SG" sz="1100"/>
            </a:p>
          </xdr:txBody>
        </xdr:sp>
      </mc:Fallback>
    </mc:AlternateContent>
    <xdr:clientData/>
  </xdr:oneCellAnchor>
  <xdr:oneCellAnchor>
    <xdr:from>
      <xdr:col>11</xdr:col>
      <xdr:colOff>400050</xdr:colOff>
      <xdr:row>51</xdr:row>
      <xdr:rowOff>19050</xdr:rowOff>
    </xdr:from>
    <xdr:ext cx="428625" cy="4081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6496050" y="7924800"/>
              <a:ext cx="428625" cy="4081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SG" sz="1100" i="1">
                            <a:latin typeface="Cambria Math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𝑉</m:t>
                        </m:r>
                        <m:r>
                          <a:rPr lang="en-US" sz="1100" b="0" i="1">
                            <a:latin typeface="Cambria Math"/>
                          </a:rPr>
                          <m:t>.</m:t>
                        </m:r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num>
                      <m:den>
                        <m:r>
                          <a:rPr lang="en-US" sz="1100" b="0" i="1">
                            <a:latin typeface="Cambria Math"/>
                            <a:ea typeface="Cambria Math"/>
                          </a:rPr>
                          <m:t>𝐻</m:t>
                        </m:r>
                      </m:den>
                    </m:f>
                  </m:oMath>
                </m:oMathPara>
              </a14:m>
              <a:endParaRPr lang="en-SG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6496050" y="7924800"/>
              <a:ext cx="428625" cy="4081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SG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𝑉.𝑠</a:t>
              </a:r>
              <a:r>
                <a:rPr lang="en-SG" sz="1100" b="0" i="0">
                  <a:latin typeface="Cambria Math"/>
                </a:rPr>
                <a:t>)/</a:t>
              </a:r>
              <a:r>
                <a:rPr lang="en-US" sz="1100" b="0" i="0">
                  <a:latin typeface="Cambria Math"/>
                  <a:ea typeface="Cambria Math"/>
                </a:rPr>
                <a:t>𝐻</a:t>
              </a:r>
              <a:endParaRPr lang="en-SG" sz="1100"/>
            </a:p>
          </xdr:txBody>
        </xdr:sp>
      </mc:Fallback>
    </mc:AlternateContent>
    <xdr:clientData/>
  </xdr:oneCellAnchor>
  <xdr:oneCellAnchor>
    <xdr:from>
      <xdr:col>11</xdr:col>
      <xdr:colOff>400050</xdr:colOff>
      <xdr:row>52</xdr:row>
      <xdr:rowOff>9525</xdr:rowOff>
    </xdr:from>
    <xdr:ext cx="428625" cy="4081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6496050" y="8372475"/>
              <a:ext cx="428625" cy="4081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SG" sz="1100" i="1">
                            <a:latin typeface="Cambria Math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𝑉</m:t>
                        </m:r>
                        <m:r>
                          <a:rPr lang="en-US" sz="1100" b="0" i="1">
                            <a:latin typeface="Cambria Math"/>
                          </a:rPr>
                          <m:t>.</m:t>
                        </m:r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num>
                      <m:den>
                        <m:r>
                          <a:rPr lang="en-US" sz="1100" b="0" i="1">
                            <a:latin typeface="Cambria Math"/>
                            <a:ea typeface="Cambria Math"/>
                          </a:rPr>
                          <m:t>𝐻</m:t>
                        </m:r>
                      </m:den>
                    </m:f>
                  </m:oMath>
                </m:oMathPara>
              </a14:m>
              <a:endParaRPr lang="en-SG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6496050" y="8372475"/>
              <a:ext cx="428625" cy="4081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SG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𝑉.𝑠</a:t>
              </a:r>
              <a:r>
                <a:rPr lang="en-SG" sz="1100" b="0" i="0">
                  <a:latin typeface="Cambria Math"/>
                </a:rPr>
                <a:t>)/</a:t>
              </a:r>
              <a:r>
                <a:rPr lang="en-US" sz="1100" b="0" i="0">
                  <a:latin typeface="Cambria Math"/>
                  <a:ea typeface="Cambria Math"/>
                </a:rPr>
                <a:t>𝐻</a:t>
              </a:r>
              <a:endParaRPr lang="en-SG" sz="1100"/>
            </a:p>
          </xdr:txBody>
        </xdr:sp>
      </mc:Fallback>
    </mc:AlternateContent>
    <xdr:clientData/>
  </xdr:oneCellAnchor>
  <xdr:oneCellAnchor>
    <xdr:from>
      <xdr:col>11</xdr:col>
      <xdr:colOff>142875</xdr:colOff>
      <xdr:row>52</xdr:row>
      <xdr:rowOff>442912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6238875" y="8805862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/>
                      </a:rPr>
                      <m:t>𝑉</m:t>
                    </m:r>
                  </m:oMath>
                </m:oMathPara>
              </a14:m>
              <a:endParaRPr lang="en-SG" sz="11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6238875" y="8805862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𝑉</a:t>
              </a:r>
              <a:endParaRPr lang="en-SG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B46" sqref="B46"/>
    </sheetView>
  </sheetViews>
  <sheetFormatPr defaultRowHeight="15" x14ac:dyDescent="0.25"/>
  <sheetData>
    <row r="1" spans="1:17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15.75" thickBo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x14ac:dyDescent="0.25">
      <c r="A3" s="14"/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8"/>
      <c r="O3" s="14"/>
      <c r="P3" s="14"/>
      <c r="Q3" s="14"/>
    </row>
    <row r="4" spans="1:17" x14ac:dyDescent="0.25">
      <c r="A4" s="14"/>
      <c r="B4" s="19"/>
      <c r="C4" s="1" t="s">
        <v>85</v>
      </c>
      <c r="D4" s="2"/>
      <c r="E4" s="2"/>
      <c r="F4" s="2"/>
      <c r="G4" s="2"/>
      <c r="H4" s="2"/>
      <c r="I4" s="2"/>
      <c r="J4" s="2"/>
      <c r="K4" s="2"/>
      <c r="L4" s="2"/>
      <c r="M4" s="3"/>
      <c r="N4" s="20"/>
      <c r="O4" s="14"/>
      <c r="P4" s="14"/>
      <c r="Q4" s="14"/>
    </row>
    <row r="5" spans="1:17" x14ac:dyDescent="0.25">
      <c r="A5" s="14"/>
      <c r="B5" s="19"/>
      <c r="C5" s="4" t="s">
        <v>39</v>
      </c>
      <c r="D5" s="5"/>
      <c r="E5" s="5"/>
      <c r="F5" s="5"/>
      <c r="G5" s="5"/>
      <c r="H5" s="5"/>
      <c r="I5" s="5"/>
      <c r="J5" s="5"/>
      <c r="K5" s="5"/>
      <c r="L5" s="5"/>
      <c r="M5" s="6"/>
      <c r="N5" s="20"/>
      <c r="O5" s="14"/>
      <c r="P5" s="14"/>
      <c r="Q5" s="14"/>
    </row>
    <row r="6" spans="1:17" x14ac:dyDescent="0.25">
      <c r="A6" s="14"/>
      <c r="B6" s="19"/>
      <c r="C6" s="4" t="s">
        <v>38</v>
      </c>
      <c r="D6" s="5"/>
      <c r="E6" s="5"/>
      <c r="F6" s="5"/>
      <c r="G6" s="5"/>
      <c r="H6" s="5"/>
      <c r="I6" s="5"/>
      <c r="J6" s="5"/>
      <c r="K6" s="5"/>
      <c r="L6" s="5"/>
      <c r="M6" s="6"/>
      <c r="N6" s="20"/>
      <c r="O6" s="14"/>
      <c r="P6" s="14"/>
      <c r="Q6" s="14"/>
    </row>
    <row r="7" spans="1:17" x14ac:dyDescent="0.25">
      <c r="A7" s="14"/>
      <c r="B7" s="19"/>
      <c r="C7" s="4" t="s">
        <v>43</v>
      </c>
      <c r="D7" s="5"/>
      <c r="E7" s="5"/>
      <c r="F7" s="5"/>
      <c r="G7" s="5"/>
      <c r="H7" s="5"/>
      <c r="I7" s="5"/>
      <c r="J7" s="5"/>
      <c r="K7" s="5"/>
      <c r="L7" s="5"/>
      <c r="M7" s="6"/>
      <c r="N7" s="20"/>
      <c r="O7" s="14"/>
      <c r="P7" s="14"/>
      <c r="Q7" s="14"/>
    </row>
    <row r="8" spans="1:17" x14ac:dyDescent="0.25">
      <c r="A8" s="14"/>
      <c r="B8" s="19"/>
      <c r="C8" s="4" t="s">
        <v>44</v>
      </c>
      <c r="D8" s="5"/>
      <c r="E8" s="5"/>
      <c r="F8" s="5"/>
      <c r="G8" s="5"/>
      <c r="H8" s="5"/>
      <c r="I8" s="5"/>
      <c r="J8" s="5"/>
      <c r="K8" s="5"/>
      <c r="L8" s="5"/>
      <c r="M8" s="6"/>
      <c r="N8" s="20"/>
      <c r="O8" s="14"/>
      <c r="P8" s="14"/>
      <c r="Q8" s="14"/>
    </row>
    <row r="9" spans="1:17" ht="18" x14ac:dyDescent="0.35">
      <c r="A9" s="14"/>
      <c r="B9" s="19"/>
      <c r="C9" s="4" t="s">
        <v>78</v>
      </c>
      <c r="D9" s="5"/>
      <c r="E9" s="5"/>
      <c r="F9" s="5"/>
      <c r="G9" s="5"/>
      <c r="H9" s="5"/>
      <c r="I9" s="5"/>
      <c r="J9" s="5"/>
      <c r="K9" s="5"/>
      <c r="L9" s="5"/>
      <c r="M9" s="6"/>
      <c r="N9" s="20"/>
      <c r="O9" s="14"/>
      <c r="P9" s="14"/>
      <c r="Q9" s="14"/>
    </row>
    <row r="10" spans="1:17" ht="18" x14ac:dyDescent="0.35">
      <c r="A10" s="14"/>
      <c r="B10" s="19"/>
      <c r="C10" s="4" t="s">
        <v>81</v>
      </c>
      <c r="D10" s="5"/>
      <c r="E10" s="5"/>
      <c r="F10" s="5"/>
      <c r="G10" s="5"/>
      <c r="H10" s="5"/>
      <c r="I10" s="5"/>
      <c r="J10" s="5"/>
      <c r="K10" s="5"/>
      <c r="L10" s="5"/>
      <c r="M10" s="6"/>
      <c r="N10" s="20"/>
      <c r="O10" s="14"/>
      <c r="P10" s="14"/>
      <c r="Q10" s="14"/>
    </row>
    <row r="11" spans="1:17" ht="15.75" thickBot="1" x14ac:dyDescent="0.3">
      <c r="A11" s="14"/>
      <c r="B11" s="19"/>
      <c r="C11" s="4"/>
      <c r="D11" s="5"/>
      <c r="E11" s="5"/>
      <c r="F11" s="5"/>
      <c r="G11" s="5"/>
      <c r="H11" s="5"/>
      <c r="I11" s="5"/>
      <c r="J11" s="5"/>
      <c r="K11" s="5"/>
      <c r="L11" s="5"/>
      <c r="M11" s="6"/>
      <c r="N11" s="20"/>
      <c r="O11" s="14"/>
      <c r="P11" s="14"/>
      <c r="Q11" s="14"/>
    </row>
    <row r="12" spans="1:17" ht="18.75" thickBot="1" x14ac:dyDescent="0.4">
      <c r="A12" s="14"/>
      <c r="B12" s="19"/>
      <c r="C12" s="61" t="s">
        <v>83</v>
      </c>
      <c r="D12" s="62"/>
      <c r="E12" s="62"/>
      <c r="F12" s="63"/>
      <c r="G12" s="37">
        <v>0.2</v>
      </c>
      <c r="H12" s="5" t="s">
        <v>82</v>
      </c>
      <c r="I12" s="5"/>
      <c r="J12" s="5"/>
      <c r="K12" s="5"/>
      <c r="L12" s="5"/>
      <c r="M12" s="6"/>
      <c r="N12" s="20"/>
      <c r="O12" s="14"/>
      <c r="P12" s="14"/>
      <c r="Q12" s="14"/>
    </row>
    <row r="13" spans="1:17" ht="15.75" thickBot="1" x14ac:dyDescent="0.3">
      <c r="A13" s="14"/>
      <c r="B13" s="19"/>
      <c r="C13" s="4"/>
      <c r="D13" s="5"/>
      <c r="E13" s="5"/>
      <c r="F13" s="5"/>
      <c r="G13" s="5"/>
      <c r="H13" s="5"/>
      <c r="I13" s="5"/>
      <c r="J13" s="5"/>
      <c r="K13" s="5"/>
      <c r="L13" s="5"/>
      <c r="M13" s="6"/>
      <c r="N13" s="20"/>
      <c r="O13" s="14"/>
      <c r="P13" s="14"/>
      <c r="Q13" s="14"/>
    </row>
    <row r="14" spans="1:17" ht="18.75" customHeight="1" thickBot="1" x14ac:dyDescent="0.3">
      <c r="A14" s="14"/>
      <c r="B14" s="19"/>
      <c r="C14" s="61" t="s">
        <v>84</v>
      </c>
      <c r="D14" s="62"/>
      <c r="E14" s="62"/>
      <c r="F14" s="62"/>
      <c r="G14" s="38">
        <v>700</v>
      </c>
      <c r="H14" s="5" t="s">
        <v>2</v>
      </c>
      <c r="I14" s="5"/>
      <c r="J14" s="5"/>
      <c r="K14" s="5"/>
      <c r="L14" s="5"/>
      <c r="M14" s="6"/>
      <c r="N14" s="20"/>
      <c r="O14" s="14"/>
      <c r="P14" s="14"/>
      <c r="Q14" s="14"/>
    </row>
    <row r="15" spans="1:17" ht="15.75" thickBot="1" x14ac:dyDescent="0.3">
      <c r="A15" s="14"/>
      <c r="B15" s="19"/>
      <c r="C15" s="9"/>
      <c r="D15" s="10"/>
      <c r="E15" s="10"/>
      <c r="F15" s="10"/>
      <c r="G15" s="10"/>
      <c r="H15" s="5"/>
      <c r="I15" s="5"/>
      <c r="J15" s="5"/>
      <c r="K15" s="5"/>
      <c r="L15" s="5"/>
      <c r="M15" s="6"/>
      <c r="N15" s="20"/>
      <c r="O15" s="14"/>
      <c r="P15" s="14"/>
      <c r="Q15" s="14"/>
    </row>
    <row r="16" spans="1:17" ht="18.75" customHeight="1" thickBot="1" x14ac:dyDescent="0.4">
      <c r="A16" s="14"/>
      <c r="B16" s="19"/>
      <c r="C16" s="61" t="s">
        <v>79</v>
      </c>
      <c r="D16" s="62"/>
      <c r="E16" s="62"/>
      <c r="F16" s="62"/>
      <c r="G16" s="24">
        <f>IF(H23&lt;120,H23,120)</f>
        <v>120</v>
      </c>
      <c r="H16" s="5" t="s">
        <v>82</v>
      </c>
      <c r="I16" s="62" t="s">
        <v>80</v>
      </c>
      <c r="J16" s="62"/>
      <c r="K16" s="24">
        <f>IF(H23&lt;120,0,H23-120)</f>
        <v>22</v>
      </c>
      <c r="L16" s="5" t="s">
        <v>82</v>
      </c>
      <c r="M16" s="6"/>
      <c r="N16" s="20"/>
      <c r="O16" s="14"/>
      <c r="P16" s="14"/>
      <c r="Q16" s="14"/>
    </row>
    <row r="17" spans="1:17" x14ac:dyDescent="0.25">
      <c r="A17" s="14"/>
      <c r="B17" s="19"/>
      <c r="C17" s="11"/>
      <c r="D17" s="7"/>
      <c r="E17" s="7"/>
      <c r="F17" s="7"/>
      <c r="G17" s="7"/>
      <c r="H17" s="7"/>
      <c r="I17" s="7"/>
      <c r="J17" s="7"/>
      <c r="K17" s="7"/>
      <c r="L17" s="7"/>
      <c r="M17" s="8"/>
      <c r="N17" s="20"/>
      <c r="O17" s="14"/>
      <c r="P17" s="14"/>
      <c r="Q17" s="14"/>
    </row>
    <row r="18" spans="1:17" x14ac:dyDescent="0.25">
      <c r="A18" s="14"/>
      <c r="B18" s="19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20"/>
      <c r="O18" s="14"/>
      <c r="P18" s="14"/>
      <c r="Q18" s="14"/>
    </row>
    <row r="19" spans="1:17" x14ac:dyDescent="0.25">
      <c r="A19" s="14"/>
      <c r="B19" s="19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20"/>
      <c r="O19" s="14"/>
      <c r="P19" s="14"/>
      <c r="Q19" s="14"/>
    </row>
    <row r="20" spans="1:17" x14ac:dyDescent="0.25">
      <c r="A20" s="14"/>
      <c r="B20" s="19"/>
      <c r="C20" s="12" t="s">
        <v>30</v>
      </c>
      <c r="D20" s="2"/>
      <c r="E20" s="3"/>
      <c r="F20" s="15"/>
      <c r="G20" s="12" t="s">
        <v>33</v>
      </c>
      <c r="H20" s="2"/>
      <c r="I20" s="3"/>
      <c r="J20" s="15"/>
      <c r="K20" s="15"/>
      <c r="L20" s="15"/>
      <c r="M20" s="15"/>
      <c r="N20" s="20"/>
      <c r="O20" s="14"/>
      <c r="P20" s="14"/>
      <c r="Q20" s="14"/>
    </row>
    <row r="21" spans="1:17" ht="18" x14ac:dyDescent="0.35">
      <c r="A21" s="14"/>
      <c r="B21" s="19"/>
      <c r="C21" s="4" t="s">
        <v>34</v>
      </c>
      <c r="D21" s="5"/>
      <c r="E21" s="6"/>
      <c r="F21" s="15"/>
      <c r="G21" s="4" t="s">
        <v>9</v>
      </c>
      <c r="H21" s="13">
        <f>G14/100*105</f>
        <v>735</v>
      </c>
      <c r="I21" s="6" t="s">
        <v>2</v>
      </c>
      <c r="J21" s="15"/>
      <c r="K21" s="15"/>
      <c r="L21" s="15"/>
      <c r="M21" s="15"/>
      <c r="N21" s="20"/>
      <c r="O21" s="14"/>
      <c r="P21" s="14"/>
      <c r="Q21" s="14"/>
    </row>
    <row r="22" spans="1:17" ht="18" x14ac:dyDescent="0.35">
      <c r="A22" s="14"/>
      <c r="B22" s="19"/>
      <c r="C22" s="4" t="s">
        <v>35</v>
      </c>
      <c r="D22" s="5"/>
      <c r="E22" s="6"/>
      <c r="F22" s="15"/>
      <c r="G22" s="4" t="s">
        <v>8</v>
      </c>
      <c r="H22" s="13">
        <f>H21*D28/1000</f>
        <v>0.14699999999999999</v>
      </c>
      <c r="I22" s="6" t="s">
        <v>1</v>
      </c>
      <c r="J22" s="15"/>
      <c r="K22" s="15"/>
      <c r="L22" s="15"/>
      <c r="M22" s="15"/>
      <c r="N22" s="20"/>
      <c r="O22" s="14"/>
      <c r="P22" s="14"/>
      <c r="Q22" s="14"/>
    </row>
    <row r="23" spans="1:17" ht="18" x14ac:dyDescent="0.35">
      <c r="A23" s="14"/>
      <c r="B23" s="19"/>
      <c r="C23" s="4" t="s">
        <v>76</v>
      </c>
      <c r="D23" s="5"/>
      <c r="E23" s="6"/>
      <c r="F23" s="15"/>
      <c r="G23" s="4" t="s">
        <v>77</v>
      </c>
      <c r="H23" s="13">
        <f>TRUNC((H22*D27)/(D29-H22))</f>
        <v>142</v>
      </c>
      <c r="I23" s="6" t="s">
        <v>82</v>
      </c>
      <c r="J23" s="15"/>
      <c r="K23" s="15"/>
      <c r="L23" s="15"/>
      <c r="M23" s="15"/>
      <c r="N23" s="20"/>
      <c r="O23" s="14"/>
      <c r="P23" s="14"/>
      <c r="Q23" s="14"/>
    </row>
    <row r="24" spans="1:17" x14ac:dyDescent="0.25">
      <c r="A24" s="14"/>
      <c r="B24" s="19"/>
      <c r="C24" s="11"/>
      <c r="D24" s="7"/>
      <c r="E24" s="8"/>
      <c r="F24" s="15"/>
      <c r="G24" s="11"/>
      <c r="H24" s="7"/>
      <c r="I24" s="8"/>
      <c r="J24" s="15"/>
      <c r="K24" s="15"/>
      <c r="L24" s="15"/>
      <c r="M24" s="15"/>
      <c r="N24" s="20"/>
      <c r="O24" s="14"/>
      <c r="P24" s="14"/>
      <c r="Q24" s="14"/>
    </row>
    <row r="25" spans="1:17" x14ac:dyDescent="0.25">
      <c r="A25" s="14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20"/>
      <c r="O25" s="14"/>
      <c r="P25" s="14"/>
      <c r="Q25" s="14"/>
    </row>
    <row r="26" spans="1:17" x14ac:dyDescent="0.25">
      <c r="A26" s="14"/>
      <c r="B26" s="19"/>
      <c r="C26" s="12" t="s">
        <v>28</v>
      </c>
      <c r="D26" s="2"/>
      <c r="E26" s="3"/>
      <c r="F26" s="15"/>
      <c r="G26" s="15"/>
      <c r="H26" s="15"/>
      <c r="I26" s="15"/>
      <c r="J26" s="15"/>
      <c r="K26" s="15"/>
      <c r="L26" s="15"/>
      <c r="M26" s="15"/>
      <c r="N26" s="20"/>
      <c r="O26" s="14"/>
      <c r="P26" s="14"/>
      <c r="Q26" s="14"/>
    </row>
    <row r="27" spans="1:17" ht="18" x14ac:dyDescent="0.35">
      <c r="A27" s="14"/>
      <c r="B27" s="19"/>
      <c r="C27" s="4" t="s">
        <v>75</v>
      </c>
      <c r="D27" s="13">
        <v>4700</v>
      </c>
      <c r="E27" s="6" t="s">
        <v>82</v>
      </c>
      <c r="F27" s="15"/>
      <c r="G27" s="15"/>
      <c r="H27" s="15"/>
      <c r="I27" s="15"/>
      <c r="J27" s="15"/>
      <c r="K27" s="15"/>
      <c r="L27" s="15"/>
      <c r="M27" s="15"/>
      <c r="N27" s="20"/>
      <c r="O27" s="14"/>
      <c r="P27" s="14"/>
      <c r="Q27" s="14"/>
    </row>
    <row r="28" spans="1:17" ht="18" x14ac:dyDescent="0.35">
      <c r="A28" s="14"/>
      <c r="B28" s="19"/>
      <c r="C28" s="4" t="s">
        <v>36</v>
      </c>
      <c r="D28" s="13">
        <f>G12</f>
        <v>0.2</v>
      </c>
      <c r="E28" s="6" t="s">
        <v>82</v>
      </c>
      <c r="F28" s="15"/>
      <c r="G28" s="15"/>
      <c r="H28" s="15"/>
      <c r="I28" s="15"/>
      <c r="J28" s="15"/>
      <c r="K28" s="15"/>
      <c r="L28" s="15"/>
      <c r="M28" s="15"/>
      <c r="N28" s="20"/>
      <c r="O28" s="14"/>
      <c r="P28" s="14"/>
      <c r="Q28" s="14"/>
    </row>
    <row r="29" spans="1:17" ht="18" x14ac:dyDescent="0.35">
      <c r="A29" s="14"/>
      <c r="B29" s="19"/>
      <c r="C29" s="4" t="s">
        <v>37</v>
      </c>
      <c r="D29" s="13">
        <v>5</v>
      </c>
      <c r="E29" s="6" t="s">
        <v>1</v>
      </c>
      <c r="F29" s="15"/>
      <c r="G29" s="15"/>
      <c r="H29" s="15"/>
      <c r="I29" s="15"/>
      <c r="J29" s="15"/>
      <c r="K29" s="15"/>
      <c r="L29" s="15"/>
      <c r="M29" s="15"/>
      <c r="N29" s="20"/>
      <c r="O29" s="14"/>
      <c r="P29" s="14"/>
      <c r="Q29" s="14"/>
    </row>
    <row r="30" spans="1:17" x14ac:dyDescent="0.25">
      <c r="A30" s="14"/>
      <c r="B30" s="19"/>
      <c r="C30" s="11"/>
      <c r="D30" s="7"/>
      <c r="E30" s="8"/>
      <c r="F30" s="15"/>
      <c r="G30" s="15"/>
      <c r="H30" s="15"/>
      <c r="I30" s="15"/>
      <c r="J30" s="15"/>
      <c r="K30" s="15"/>
      <c r="L30" s="15"/>
      <c r="M30" s="15"/>
      <c r="N30" s="20"/>
      <c r="O30" s="14"/>
      <c r="P30" s="14"/>
      <c r="Q30" s="14"/>
    </row>
    <row r="31" spans="1:17" ht="15.75" thickBot="1" x14ac:dyDescent="0.3">
      <c r="A31" s="14"/>
      <c r="B31" s="21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3"/>
      <c r="O31" s="14"/>
      <c r="P31" s="14"/>
      <c r="Q31" s="14"/>
    </row>
    <row r="32" spans="1:17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</row>
    <row r="33" spans="1:17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</row>
  </sheetData>
  <mergeCells count="4">
    <mergeCell ref="C14:F14"/>
    <mergeCell ref="C16:F16"/>
    <mergeCell ref="C12:F12"/>
    <mergeCell ref="I16:J16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7"/>
  <sheetViews>
    <sheetView tabSelected="1" zoomScaleNormal="100" workbookViewId="0">
      <selection activeCell="J41" sqref="J41"/>
    </sheetView>
  </sheetViews>
  <sheetFormatPr defaultRowHeight="15" x14ac:dyDescent="0.25"/>
  <sheetData>
    <row r="1" spans="2:22" ht="15.75" thickBot="1" x14ac:dyDescent="0.3"/>
    <row r="2" spans="2:22" x14ac:dyDescent="0.25">
      <c r="B2" s="46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8"/>
    </row>
    <row r="3" spans="2:22" x14ac:dyDescent="0.25">
      <c r="B3" s="49"/>
      <c r="C3" s="1" t="s">
        <v>85</v>
      </c>
      <c r="D3" s="2"/>
      <c r="E3" s="2"/>
      <c r="F3" s="2"/>
      <c r="G3" s="2"/>
      <c r="H3" s="2"/>
      <c r="I3" s="2"/>
      <c r="J3" s="2"/>
      <c r="K3" s="2"/>
      <c r="L3" s="2"/>
      <c r="M3" s="3"/>
      <c r="N3" s="45"/>
      <c r="O3" s="45"/>
      <c r="P3" s="45"/>
      <c r="Q3" s="45"/>
      <c r="R3" s="45"/>
      <c r="S3" s="45"/>
      <c r="T3" s="45"/>
      <c r="U3" s="45"/>
      <c r="V3" s="50"/>
    </row>
    <row r="4" spans="2:22" x14ac:dyDescent="0.25">
      <c r="B4" s="49"/>
      <c r="C4" s="4" t="s">
        <v>65</v>
      </c>
      <c r="D4" s="5"/>
      <c r="E4" s="5"/>
      <c r="F4" s="5"/>
      <c r="G4" s="5"/>
      <c r="H4" s="5"/>
      <c r="I4" s="5"/>
      <c r="J4" s="5"/>
      <c r="K4" s="5"/>
      <c r="L4" s="5"/>
      <c r="M4" s="6"/>
      <c r="N4" s="45"/>
      <c r="O4" s="45"/>
      <c r="P4" s="45"/>
      <c r="Q4" s="45"/>
      <c r="R4" s="45"/>
      <c r="S4" s="45"/>
      <c r="T4" s="45"/>
      <c r="U4" s="45"/>
      <c r="V4" s="50"/>
    </row>
    <row r="5" spans="2:22" x14ac:dyDescent="0.25">
      <c r="B5" s="49"/>
      <c r="C5" s="4" t="s">
        <v>38</v>
      </c>
      <c r="D5" s="5"/>
      <c r="E5" s="5"/>
      <c r="F5" s="5"/>
      <c r="G5" s="5"/>
      <c r="H5" s="5"/>
      <c r="I5" s="5"/>
      <c r="J5" s="5"/>
      <c r="K5" s="5"/>
      <c r="L5" s="5"/>
      <c r="M5" s="6"/>
      <c r="N5" s="45"/>
      <c r="O5" s="45"/>
      <c r="P5" s="45"/>
      <c r="Q5" s="45"/>
      <c r="R5" s="45"/>
      <c r="S5" s="45"/>
      <c r="T5" s="45"/>
      <c r="U5" s="45"/>
      <c r="V5" s="50"/>
    </row>
    <row r="6" spans="2:22" x14ac:dyDescent="0.25">
      <c r="B6" s="49"/>
      <c r="C6" s="4" t="s">
        <v>67</v>
      </c>
      <c r="D6" s="5"/>
      <c r="E6" s="5"/>
      <c r="F6" s="5"/>
      <c r="G6" s="5"/>
      <c r="H6" s="5"/>
      <c r="I6" s="5"/>
      <c r="J6" s="5"/>
      <c r="K6" s="5"/>
      <c r="L6" s="5"/>
      <c r="M6" s="6"/>
      <c r="N6" s="45"/>
      <c r="O6" s="45"/>
      <c r="P6" s="45"/>
      <c r="Q6" s="45"/>
      <c r="R6" s="45"/>
      <c r="S6" s="45"/>
      <c r="T6" s="45"/>
      <c r="U6" s="45"/>
      <c r="V6" s="50"/>
    </row>
    <row r="7" spans="2:22" x14ac:dyDescent="0.25">
      <c r="B7" s="49"/>
      <c r="C7" s="4" t="s">
        <v>66</v>
      </c>
      <c r="D7" s="5"/>
      <c r="E7" s="5"/>
      <c r="F7" s="5"/>
      <c r="G7" s="5"/>
      <c r="H7" s="5"/>
      <c r="I7" s="5"/>
      <c r="J7" s="5"/>
      <c r="K7" s="5"/>
      <c r="L7" s="5"/>
      <c r="M7" s="6"/>
      <c r="N7" s="45"/>
      <c r="O7" s="45"/>
      <c r="P7" s="45"/>
      <c r="Q7" s="45"/>
      <c r="R7" s="45"/>
      <c r="S7" s="45"/>
      <c r="T7" s="45"/>
      <c r="U7" s="45"/>
      <c r="V7" s="50"/>
    </row>
    <row r="8" spans="2:22" x14ac:dyDescent="0.25">
      <c r="B8" s="49"/>
      <c r="C8" s="4" t="s">
        <v>89</v>
      </c>
      <c r="D8" s="5"/>
      <c r="E8" s="5"/>
      <c r="F8" s="5"/>
      <c r="G8" s="5"/>
      <c r="H8" s="5"/>
      <c r="I8" s="5"/>
      <c r="J8" s="5"/>
      <c r="K8" s="5"/>
      <c r="L8" s="5"/>
      <c r="M8" s="6"/>
      <c r="N8" s="45"/>
      <c r="O8" s="45"/>
      <c r="P8" s="45"/>
      <c r="Q8" s="45"/>
      <c r="R8" s="45"/>
      <c r="S8" s="45"/>
      <c r="T8" s="45"/>
      <c r="U8" s="45"/>
      <c r="V8" s="50"/>
    </row>
    <row r="9" spans="2:22" ht="15.75" thickBot="1" x14ac:dyDescent="0.3">
      <c r="B9" s="49"/>
      <c r="C9" s="4"/>
      <c r="D9" s="5"/>
      <c r="E9" s="5"/>
      <c r="F9" s="5"/>
      <c r="G9" s="5"/>
      <c r="H9" s="5"/>
      <c r="I9" s="5"/>
      <c r="J9" s="5"/>
      <c r="K9" s="5"/>
      <c r="L9" s="5"/>
      <c r="M9" s="6"/>
      <c r="N9" s="45"/>
      <c r="O9" s="45"/>
      <c r="P9" s="45"/>
      <c r="Q9" s="45"/>
      <c r="R9" s="45"/>
      <c r="S9" s="45"/>
      <c r="T9" s="45"/>
      <c r="U9" s="45"/>
      <c r="V9" s="50"/>
    </row>
    <row r="10" spans="2:22" ht="15.75" thickBot="1" x14ac:dyDescent="0.3">
      <c r="B10" s="49"/>
      <c r="C10" s="61" t="s">
        <v>86</v>
      </c>
      <c r="D10" s="62"/>
      <c r="E10" s="62"/>
      <c r="F10" s="42">
        <v>15</v>
      </c>
      <c r="G10" s="82" t="s">
        <v>87</v>
      </c>
      <c r="H10" s="5"/>
      <c r="I10" s="5"/>
      <c r="J10" s="5"/>
      <c r="K10" s="5"/>
      <c r="L10" s="5"/>
      <c r="M10" s="6"/>
      <c r="N10" s="45"/>
      <c r="O10" s="45"/>
      <c r="P10" s="45"/>
      <c r="Q10" s="45"/>
      <c r="R10" s="45"/>
      <c r="S10" s="45"/>
      <c r="T10" s="45"/>
      <c r="U10" s="45"/>
      <c r="V10" s="50"/>
    </row>
    <row r="11" spans="2:22" ht="15.75" thickBot="1" x14ac:dyDescent="0.3">
      <c r="B11" s="49"/>
      <c r="C11" s="54"/>
      <c r="D11" s="55"/>
      <c r="E11" s="55"/>
      <c r="F11" s="5"/>
      <c r="G11" s="5"/>
      <c r="H11" s="5"/>
      <c r="I11" s="5"/>
      <c r="J11" s="5"/>
      <c r="K11" s="5"/>
      <c r="L11" s="5"/>
      <c r="M11" s="6"/>
      <c r="N11" s="45"/>
      <c r="O11" s="45"/>
      <c r="P11" s="45"/>
      <c r="Q11" s="45"/>
      <c r="R11" s="45"/>
      <c r="S11" s="45"/>
      <c r="T11" s="45"/>
      <c r="U11" s="45"/>
      <c r="V11" s="50"/>
    </row>
    <row r="12" spans="2:22" ht="18.75" thickBot="1" x14ac:dyDescent="0.4">
      <c r="B12" s="49"/>
      <c r="C12" s="61" t="s">
        <v>83</v>
      </c>
      <c r="D12" s="62"/>
      <c r="E12" s="62"/>
      <c r="F12" s="43">
        <v>0.2</v>
      </c>
      <c r="G12" s="82" t="s">
        <v>82</v>
      </c>
      <c r="H12" s="5"/>
      <c r="I12" s="5"/>
      <c r="J12" s="5"/>
      <c r="K12" s="5"/>
      <c r="L12" s="5"/>
      <c r="M12" s="6"/>
      <c r="N12" s="45"/>
      <c r="O12" s="45"/>
      <c r="P12" s="45"/>
      <c r="Q12" s="45"/>
      <c r="R12" s="45"/>
      <c r="S12" s="45"/>
      <c r="T12" s="45"/>
      <c r="U12" s="45"/>
      <c r="V12" s="50"/>
    </row>
    <row r="13" spans="2:22" x14ac:dyDescent="0.25">
      <c r="B13" s="49"/>
      <c r="C13" s="54"/>
      <c r="D13" s="55"/>
      <c r="E13" s="55"/>
      <c r="F13" s="5"/>
      <c r="G13" s="5"/>
      <c r="H13" s="5"/>
      <c r="I13" s="5"/>
      <c r="J13" s="5"/>
      <c r="K13" s="5"/>
      <c r="L13" s="5"/>
      <c r="M13" s="6"/>
      <c r="N13" s="45"/>
      <c r="O13" s="45"/>
      <c r="P13" s="45"/>
      <c r="Q13" s="45"/>
      <c r="R13" s="45"/>
      <c r="S13" s="45"/>
      <c r="T13" s="45"/>
      <c r="U13" s="45"/>
      <c r="V13" s="50"/>
    </row>
    <row r="14" spans="2:22" x14ac:dyDescent="0.25">
      <c r="B14" s="49"/>
      <c r="C14" s="56"/>
      <c r="D14" s="40"/>
      <c r="E14" s="40"/>
      <c r="F14" s="7"/>
      <c r="G14" s="7"/>
      <c r="H14" s="7"/>
      <c r="I14" s="7"/>
      <c r="J14" s="7"/>
      <c r="K14" s="7"/>
      <c r="L14" s="7"/>
      <c r="M14" s="8"/>
      <c r="N14" s="45"/>
      <c r="O14" s="45"/>
      <c r="P14" s="45"/>
      <c r="Q14" s="45"/>
      <c r="R14" s="45"/>
      <c r="S14" s="45"/>
      <c r="T14" s="45"/>
      <c r="U14" s="45"/>
      <c r="V14" s="50"/>
    </row>
    <row r="15" spans="2:22" x14ac:dyDescent="0.25">
      <c r="B15" s="49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50"/>
    </row>
    <row r="16" spans="2:22" ht="15.75" thickBot="1" x14ac:dyDescent="0.3">
      <c r="B16" s="49"/>
      <c r="C16" s="27" t="s">
        <v>73</v>
      </c>
      <c r="D16" s="39"/>
      <c r="E16" s="39"/>
      <c r="F16" s="39"/>
      <c r="G16" s="39"/>
      <c r="H16" s="44"/>
      <c r="I16" s="45"/>
      <c r="J16" s="27" t="s">
        <v>72</v>
      </c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44"/>
      <c r="V16" s="50"/>
    </row>
    <row r="17" spans="2:22" ht="18.75" thickBot="1" x14ac:dyDescent="0.4">
      <c r="B17" s="49"/>
      <c r="C17" s="64" t="s">
        <v>90</v>
      </c>
      <c r="D17" s="69"/>
      <c r="E17" s="69"/>
      <c r="F17" s="69"/>
      <c r="G17" s="69"/>
      <c r="H17" s="57">
        <f>1/F12</f>
        <v>5</v>
      </c>
      <c r="I17" s="45"/>
      <c r="J17" s="84" t="s">
        <v>93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6"/>
      <c r="V17" s="50"/>
    </row>
    <row r="18" spans="2:22" ht="15.75" thickBot="1" x14ac:dyDescent="0.3">
      <c r="B18" s="49"/>
      <c r="C18" s="59" t="s">
        <v>91</v>
      </c>
      <c r="D18" s="60"/>
      <c r="E18" s="60"/>
      <c r="F18" s="60"/>
      <c r="G18" s="60"/>
      <c r="H18" s="57">
        <v>140</v>
      </c>
      <c r="I18" s="45"/>
      <c r="J18" s="84" t="s">
        <v>92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6"/>
      <c r="V18" s="50"/>
    </row>
    <row r="19" spans="2:22" ht="15.75" thickBot="1" x14ac:dyDescent="0.3">
      <c r="B19" s="49"/>
      <c r="C19" s="64" t="s">
        <v>46</v>
      </c>
      <c r="D19" s="69"/>
      <c r="E19" s="69"/>
      <c r="F19" s="69"/>
      <c r="G19" s="69"/>
      <c r="H19" s="57">
        <f>TRUNC(I49/E44/E43*(2^H20))</f>
        <v>136533</v>
      </c>
      <c r="I19" s="45"/>
      <c r="J19" s="4" t="s">
        <v>68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6"/>
      <c r="V19" s="50"/>
    </row>
    <row r="20" spans="2:22" ht="15.75" thickBot="1" x14ac:dyDescent="0.3">
      <c r="B20" s="49"/>
      <c r="C20" s="64" t="s">
        <v>47</v>
      </c>
      <c r="D20" s="69"/>
      <c r="E20" s="69"/>
      <c r="F20" s="69"/>
      <c r="G20" s="69"/>
      <c r="H20" s="57">
        <v>15</v>
      </c>
      <c r="I20" s="45"/>
      <c r="J20" s="4"/>
      <c r="K20" s="5"/>
      <c r="L20" s="5"/>
      <c r="M20" s="5"/>
      <c r="N20" s="5"/>
      <c r="O20" s="5"/>
      <c r="P20" s="5"/>
      <c r="Q20" s="5"/>
      <c r="R20" s="5"/>
      <c r="S20" s="5"/>
      <c r="T20" s="5"/>
      <c r="U20" s="6"/>
      <c r="V20" s="50"/>
    </row>
    <row r="21" spans="2:22" ht="15.75" thickBot="1" x14ac:dyDescent="0.3">
      <c r="B21" s="49"/>
      <c r="C21" s="64" t="s">
        <v>48</v>
      </c>
      <c r="D21" s="69"/>
      <c r="E21" s="69"/>
      <c r="F21" s="69"/>
      <c r="G21" s="69"/>
      <c r="H21" s="57">
        <f>TRUNC(100/105*(2^H22))</f>
        <v>124830</v>
      </c>
      <c r="I21" s="45"/>
      <c r="J21" s="4" t="s">
        <v>74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6"/>
      <c r="V21" s="50"/>
    </row>
    <row r="22" spans="2:22" ht="15.75" thickBot="1" x14ac:dyDescent="0.3">
      <c r="B22" s="49"/>
      <c r="C22" s="64" t="s">
        <v>49</v>
      </c>
      <c r="D22" s="69"/>
      <c r="E22" s="69"/>
      <c r="F22" s="69"/>
      <c r="G22" s="69"/>
      <c r="H22" s="57">
        <v>17</v>
      </c>
      <c r="I22" s="45"/>
      <c r="J22" s="4"/>
      <c r="K22" s="5"/>
      <c r="L22" s="5"/>
      <c r="M22" s="5"/>
      <c r="N22" s="5"/>
      <c r="O22" s="5"/>
      <c r="P22" s="5"/>
      <c r="Q22" s="5"/>
      <c r="R22" s="5"/>
      <c r="S22" s="5"/>
      <c r="T22" s="5"/>
      <c r="U22" s="6"/>
      <c r="V22" s="50"/>
    </row>
    <row r="23" spans="2:22" ht="15.75" thickBot="1" x14ac:dyDescent="0.3">
      <c r="B23" s="49"/>
      <c r="C23" s="64" t="s">
        <v>50</v>
      </c>
      <c r="D23" s="69"/>
      <c r="E23" s="69"/>
      <c r="F23" s="69"/>
      <c r="G23" s="69"/>
      <c r="H23" s="57">
        <f>E41/E45*I51</f>
        <v>1</v>
      </c>
      <c r="I23" s="45"/>
      <c r="J23" s="4" t="s">
        <v>69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6"/>
      <c r="V23" s="50"/>
    </row>
    <row r="24" spans="2:22" ht="15.75" thickBot="1" x14ac:dyDescent="0.3">
      <c r="B24" s="49"/>
      <c r="C24" s="64" t="s">
        <v>51</v>
      </c>
      <c r="D24" s="69"/>
      <c r="E24" s="69"/>
      <c r="F24" s="69"/>
      <c r="G24" s="69"/>
      <c r="H24" s="57">
        <f>2*E45*I55</f>
        <v>300</v>
      </c>
      <c r="I24" s="45"/>
      <c r="J24" s="4" t="s">
        <v>70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6"/>
      <c r="V24" s="50"/>
    </row>
    <row r="25" spans="2:22" ht="15.75" thickBot="1" x14ac:dyDescent="0.3">
      <c r="B25" s="49"/>
      <c r="C25" s="64" t="s">
        <v>52</v>
      </c>
      <c r="D25" s="69"/>
      <c r="E25" s="69"/>
      <c r="F25" s="69"/>
      <c r="G25" s="69"/>
      <c r="H25" s="58">
        <f>TRUNC((1/E40)*(2^H26))</f>
        <v>16777</v>
      </c>
      <c r="I25" s="45"/>
      <c r="J25" s="4" t="s">
        <v>71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6"/>
      <c r="V25" s="50"/>
    </row>
    <row r="26" spans="2:22" x14ac:dyDescent="0.25">
      <c r="B26" s="49"/>
      <c r="C26" s="70" t="s">
        <v>53</v>
      </c>
      <c r="D26" s="71"/>
      <c r="E26" s="71"/>
      <c r="F26" s="71"/>
      <c r="G26" s="71"/>
      <c r="H26" s="81">
        <v>18</v>
      </c>
      <c r="I26" s="45"/>
      <c r="J26" s="11"/>
      <c r="K26" s="7"/>
      <c r="L26" s="7"/>
      <c r="M26" s="7"/>
      <c r="N26" s="7"/>
      <c r="O26" s="7"/>
      <c r="P26" s="7"/>
      <c r="Q26" s="7"/>
      <c r="R26" s="7"/>
      <c r="S26" s="7"/>
      <c r="T26" s="7"/>
      <c r="U26" s="8"/>
      <c r="V26" s="50"/>
    </row>
    <row r="27" spans="2:22" x14ac:dyDescent="0.25">
      <c r="B27" s="49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50"/>
    </row>
    <row r="28" spans="2:22" x14ac:dyDescent="0.25">
      <c r="B28" s="49"/>
      <c r="C28" s="27" t="s">
        <v>30</v>
      </c>
      <c r="D28" s="39"/>
      <c r="E28" s="39"/>
      <c r="F28" s="39"/>
      <c r="G28" s="44"/>
      <c r="H28" s="27" t="s">
        <v>45</v>
      </c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44"/>
      <c r="T28" s="45"/>
      <c r="U28" s="45"/>
      <c r="V28" s="50"/>
    </row>
    <row r="29" spans="2:22" ht="18" x14ac:dyDescent="0.35">
      <c r="B29" s="49"/>
      <c r="C29" s="73" t="s">
        <v>31</v>
      </c>
      <c r="D29" s="74"/>
      <c r="E29" s="74"/>
      <c r="F29" s="74"/>
      <c r="G29" s="75"/>
      <c r="H29" s="31" t="s">
        <v>54</v>
      </c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3"/>
      <c r="T29" s="45"/>
      <c r="U29" s="45"/>
      <c r="V29" s="50"/>
    </row>
    <row r="30" spans="2:22" ht="18" x14ac:dyDescent="0.35">
      <c r="B30" s="49"/>
      <c r="C30" s="64" t="s">
        <v>19</v>
      </c>
      <c r="D30" s="69"/>
      <c r="E30" s="69"/>
      <c r="F30" s="69"/>
      <c r="G30" s="65"/>
      <c r="H30" s="28" t="s">
        <v>55</v>
      </c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30"/>
      <c r="T30" s="45"/>
      <c r="U30" s="45"/>
      <c r="V30" s="50"/>
    </row>
    <row r="31" spans="2:22" ht="18" x14ac:dyDescent="0.35">
      <c r="B31" s="49"/>
      <c r="C31" s="64" t="s">
        <v>21</v>
      </c>
      <c r="D31" s="69"/>
      <c r="E31" s="69"/>
      <c r="F31" s="69"/>
      <c r="G31" s="65"/>
      <c r="H31" s="28" t="s">
        <v>56</v>
      </c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30"/>
      <c r="T31" s="45"/>
      <c r="U31" s="45"/>
      <c r="V31" s="50"/>
    </row>
    <row r="32" spans="2:22" ht="18" x14ac:dyDescent="0.35">
      <c r="B32" s="49"/>
      <c r="C32" s="64" t="s">
        <v>22</v>
      </c>
      <c r="D32" s="69"/>
      <c r="E32" s="69"/>
      <c r="F32" s="69"/>
      <c r="G32" s="65"/>
      <c r="H32" s="28" t="s">
        <v>57</v>
      </c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30"/>
      <c r="T32" s="45"/>
      <c r="U32" s="45"/>
      <c r="V32" s="50"/>
    </row>
    <row r="33" spans="2:22" ht="18" x14ac:dyDescent="0.35">
      <c r="B33" s="49"/>
      <c r="C33" s="64" t="s">
        <v>23</v>
      </c>
      <c r="D33" s="69"/>
      <c r="E33" s="69"/>
      <c r="F33" s="69"/>
      <c r="G33" s="65"/>
      <c r="H33" s="28" t="s">
        <v>58</v>
      </c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30"/>
      <c r="T33" s="45"/>
      <c r="U33" s="45"/>
      <c r="V33" s="50"/>
    </row>
    <row r="34" spans="2:22" ht="18" x14ac:dyDescent="0.35">
      <c r="B34" s="49"/>
      <c r="C34" s="64" t="s">
        <v>24</v>
      </c>
      <c r="D34" s="69"/>
      <c r="E34" s="69"/>
      <c r="F34" s="69"/>
      <c r="G34" s="65"/>
      <c r="H34" s="28" t="s">
        <v>59</v>
      </c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30"/>
      <c r="T34" s="45"/>
      <c r="U34" s="45"/>
      <c r="V34" s="50"/>
    </row>
    <row r="35" spans="2:22" ht="18" x14ac:dyDescent="0.35">
      <c r="B35" s="49"/>
      <c r="C35" s="64" t="s">
        <v>25</v>
      </c>
      <c r="D35" s="69"/>
      <c r="E35" s="69"/>
      <c r="F35" s="69"/>
      <c r="G35" s="65"/>
      <c r="H35" s="28" t="s">
        <v>60</v>
      </c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30"/>
      <c r="T35" s="45"/>
      <c r="U35" s="45"/>
      <c r="V35" s="50"/>
    </row>
    <row r="36" spans="2:22" x14ac:dyDescent="0.25">
      <c r="B36" s="49"/>
      <c r="C36" s="70" t="s">
        <v>26</v>
      </c>
      <c r="D36" s="71"/>
      <c r="E36" s="71"/>
      <c r="F36" s="71"/>
      <c r="G36" s="72"/>
      <c r="H36" s="34" t="s">
        <v>61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6"/>
      <c r="T36" s="45"/>
      <c r="U36" s="45"/>
      <c r="V36" s="50"/>
    </row>
    <row r="37" spans="2:22" x14ac:dyDescent="0.25">
      <c r="B37" s="49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50"/>
    </row>
    <row r="38" spans="2:22" x14ac:dyDescent="0.25">
      <c r="B38" s="49"/>
      <c r="C38" s="27" t="s">
        <v>28</v>
      </c>
      <c r="D38" s="39"/>
      <c r="E38" s="39"/>
      <c r="F38" s="3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50"/>
    </row>
    <row r="39" spans="2:22" x14ac:dyDescent="0.25">
      <c r="B39" s="49"/>
      <c r="C39" s="4"/>
      <c r="D39" s="5"/>
      <c r="E39" s="41" t="s">
        <v>29</v>
      </c>
      <c r="F39" s="26" t="s">
        <v>3</v>
      </c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50"/>
    </row>
    <row r="40" spans="2:22" x14ac:dyDescent="0.25">
      <c r="B40" s="49"/>
      <c r="C40" s="61" t="s">
        <v>27</v>
      </c>
      <c r="D40" s="66"/>
      <c r="E40" s="13">
        <v>15.625</v>
      </c>
      <c r="F40" s="13" t="s">
        <v>0</v>
      </c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50"/>
    </row>
    <row r="41" spans="2:22" ht="18" x14ac:dyDescent="0.35">
      <c r="B41" s="49"/>
      <c r="C41" s="61" t="s">
        <v>16</v>
      </c>
      <c r="D41" s="66"/>
      <c r="E41" s="13">
        <v>150</v>
      </c>
      <c r="F41" s="13" t="s">
        <v>0</v>
      </c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50"/>
    </row>
    <row r="42" spans="2:22" ht="18" x14ac:dyDescent="0.35">
      <c r="B42" s="49"/>
      <c r="C42" s="61" t="s">
        <v>17</v>
      </c>
      <c r="D42" s="66"/>
      <c r="E42" s="13">
        <v>140</v>
      </c>
      <c r="F42" s="13" t="s">
        <v>0</v>
      </c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50"/>
    </row>
    <row r="43" spans="2:22" ht="18" x14ac:dyDescent="0.35">
      <c r="B43" s="49"/>
      <c r="C43" s="61" t="s">
        <v>18</v>
      </c>
      <c r="D43" s="66"/>
      <c r="E43" s="13">
        <v>12</v>
      </c>
      <c r="F43" s="13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50"/>
    </row>
    <row r="44" spans="2:22" ht="18" x14ac:dyDescent="0.35">
      <c r="B44" s="49"/>
      <c r="C44" s="61" t="s">
        <v>36</v>
      </c>
      <c r="D44" s="66"/>
      <c r="E44" s="13">
        <f>F12</f>
        <v>0.2</v>
      </c>
      <c r="F44" s="83" t="s">
        <v>82</v>
      </c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50"/>
    </row>
    <row r="45" spans="2:22" x14ac:dyDescent="0.25">
      <c r="B45" s="49"/>
      <c r="C45" s="67" t="s">
        <v>20</v>
      </c>
      <c r="D45" s="68"/>
      <c r="E45" s="13">
        <f>F10</f>
        <v>15</v>
      </c>
      <c r="F45" s="13" t="s">
        <v>88</v>
      </c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50"/>
    </row>
    <row r="46" spans="2:22" x14ac:dyDescent="0.25">
      <c r="B46" s="49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50"/>
    </row>
    <row r="47" spans="2:22" x14ac:dyDescent="0.25">
      <c r="B47" s="49"/>
      <c r="C47" s="27" t="s">
        <v>62</v>
      </c>
      <c r="D47" s="39"/>
      <c r="E47" s="2"/>
      <c r="F47" s="2"/>
      <c r="G47" s="2"/>
      <c r="H47" s="2"/>
      <c r="I47" s="2"/>
      <c r="J47" s="2"/>
      <c r="K47" s="39"/>
      <c r="L47" s="39"/>
      <c r="M47" s="44"/>
      <c r="N47" s="45"/>
      <c r="O47" s="45"/>
      <c r="P47" s="45"/>
      <c r="Q47" s="45"/>
      <c r="R47" s="45"/>
      <c r="S47" s="45"/>
      <c r="T47" s="45"/>
      <c r="U47" s="45"/>
      <c r="V47" s="50"/>
    </row>
    <row r="48" spans="2:22" x14ac:dyDescent="0.25">
      <c r="B48" s="49"/>
      <c r="C48" s="25"/>
      <c r="D48" s="5"/>
      <c r="E48" s="80" t="s">
        <v>40</v>
      </c>
      <c r="F48" s="80"/>
      <c r="G48" s="80" t="s">
        <v>41</v>
      </c>
      <c r="H48" s="80"/>
      <c r="I48" s="80" t="s">
        <v>42</v>
      </c>
      <c r="J48" s="80"/>
      <c r="K48" s="79"/>
      <c r="L48" s="79" t="s">
        <v>63</v>
      </c>
      <c r="M48" s="80"/>
      <c r="N48" s="45"/>
      <c r="O48" s="45"/>
      <c r="P48" s="45"/>
      <c r="Q48" s="45"/>
      <c r="R48" s="45"/>
      <c r="S48" s="45"/>
      <c r="T48" s="45"/>
      <c r="U48" s="45"/>
      <c r="V48" s="50"/>
    </row>
    <row r="49" spans="2:22" ht="36.75" customHeight="1" x14ac:dyDescent="0.35">
      <c r="B49" s="49"/>
      <c r="C49" s="64" t="s">
        <v>9</v>
      </c>
      <c r="D49" s="65"/>
      <c r="E49" s="78" t="s">
        <v>5</v>
      </c>
      <c r="F49" s="78"/>
      <c r="G49" s="78" t="s">
        <v>6</v>
      </c>
      <c r="H49" s="78"/>
      <c r="I49" s="77">
        <f>(5/4095)/(0.5/4095)</f>
        <v>10</v>
      </c>
      <c r="J49" s="77"/>
      <c r="K49" s="77"/>
      <c r="L49" s="76"/>
      <c r="M49" s="76"/>
      <c r="N49" s="45"/>
      <c r="O49" s="45"/>
      <c r="P49" s="45"/>
      <c r="Q49" s="45"/>
      <c r="R49" s="45"/>
      <c r="S49" s="45"/>
      <c r="T49" s="45"/>
      <c r="U49" s="45"/>
      <c r="V49" s="50"/>
    </row>
    <row r="50" spans="2:22" ht="36" customHeight="1" x14ac:dyDescent="0.35">
      <c r="B50" s="49"/>
      <c r="C50" s="64" t="s">
        <v>12</v>
      </c>
      <c r="D50" s="65"/>
      <c r="E50" s="78" t="s">
        <v>5</v>
      </c>
      <c r="F50" s="78"/>
      <c r="G50" s="78" t="s">
        <v>6</v>
      </c>
      <c r="H50" s="78"/>
      <c r="I50" s="77">
        <f>(5/4095)/(0.5/4095)</f>
        <v>10</v>
      </c>
      <c r="J50" s="77"/>
      <c r="K50" s="77"/>
      <c r="L50" s="76"/>
      <c r="M50" s="76"/>
      <c r="N50" s="45"/>
      <c r="O50" s="45"/>
      <c r="P50" s="45"/>
      <c r="Q50" s="45"/>
      <c r="R50" s="45"/>
      <c r="S50" s="45"/>
      <c r="T50" s="45"/>
      <c r="U50" s="45"/>
      <c r="V50" s="50"/>
    </row>
    <row r="51" spans="2:22" ht="36.75" customHeight="1" x14ac:dyDescent="0.35">
      <c r="B51" s="49"/>
      <c r="C51" s="64" t="s">
        <v>13</v>
      </c>
      <c r="D51" s="65"/>
      <c r="E51" s="78" t="s">
        <v>32</v>
      </c>
      <c r="F51" s="78"/>
      <c r="G51" s="78" t="s">
        <v>6</v>
      </c>
      <c r="H51" s="78"/>
      <c r="I51" s="77">
        <f>(0.05/4095)/(0.5/4095)</f>
        <v>0.1</v>
      </c>
      <c r="J51" s="77"/>
      <c r="K51" s="77"/>
      <c r="L51" s="76"/>
      <c r="M51" s="76"/>
      <c r="N51" s="45"/>
      <c r="O51" s="45"/>
      <c r="P51" s="45"/>
      <c r="Q51" s="45"/>
      <c r="R51" s="45"/>
      <c r="S51" s="45"/>
      <c r="T51" s="45"/>
      <c r="U51" s="45"/>
      <c r="V51" s="50"/>
    </row>
    <row r="52" spans="2:22" ht="36" customHeight="1" x14ac:dyDescent="0.35">
      <c r="B52" s="49"/>
      <c r="C52" s="64" t="s">
        <v>10</v>
      </c>
      <c r="D52" s="65"/>
      <c r="E52" s="78" t="s">
        <v>6</v>
      </c>
      <c r="F52" s="78"/>
      <c r="G52" s="78" t="s">
        <v>6</v>
      </c>
      <c r="H52" s="78"/>
      <c r="I52" s="77">
        <v>1</v>
      </c>
      <c r="J52" s="77"/>
      <c r="K52" s="77"/>
      <c r="L52" s="76"/>
      <c r="M52" s="76"/>
      <c r="N52" s="45"/>
      <c r="O52" s="45"/>
      <c r="P52" s="45"/>
      <c r="Q52" s="45"/>
      <c r="R52" s="45"/>
      <c r="S52" s="45"/>
      <c r="T52" s="45"/>
      <c r="U52" s="45"/>
      <c r="V52" s="50"/>
    </row>
    <row r="53" spans="2:22" ht="36" customHeight="1" x14ac:dyDescent="0.35">
      <c r="B53" s="49"/>
      <c r="C53" s="64" t="s">
        <v>11</v>
      </c>
      <c r="D53" s="65"/>
      <c r="E53" s="78" t="s">
        <v>6</v>
      </c>
      <c r="F53" s="78"/>
      <c r="G53" s="78" t="s">
        <v>6</v>
      </c>
      <c r="H53" s="78"/>
      <c r="I53" s="77">
        <v>1</v>
      </c>
      <c r="J53" s="77"/>
      <c r="K53" s="77"/>
      <c r="L53" s="76"/>
      <c r="M53" s="76"/>
      <c r="N53" s="45"/>
      <c r="O53" s="45"/>
      <c r="P53" s="45"/>
      <c r="Q53" s="45"/>
      <c r="R53" s="45"/>
      <c r="S53" s="45"/>
      <c r="T53" s="45"/>
      <c r="U53" s="45"/>
      <c r="V53" s="50"/>
    </row>
    <row r="54" spans="2:22" ht="18" x14ac:dyDescent="0.35">
      <c r="B54" s="49"/>
      <c r="C54" s="64" t="s">
        <v>7</v>
      </c>
      <c r="D54" s="65"/>
      <c r="E54" s="78" t="s">
        <v>4</v>
      </c>
      <c r="F54" s="78"/>
      <c r="G54" s="78" t="s">
        <v>4</v>
      </c>
      <c r="H54" s="78"/>
      <c r="I54" s="77">
        <v>1</v>
      </c>
      <c r="J54" s="77"/>
      <c r="K54" s="77"/>
      <c r="L54" s="76"/>
      <c r="M54" s="76"/>
      <c r="N54" s="45"/>
      <c r="O54" s="45"/>
      <c r="P54" s="45"/>
      <c r="Q54" s="45"/>
      <c r="R54" s="45"/>
      <c r="S54" s="45"/>
      <c r="T54" s="45"/>
      <c r="U54" s="45"/>
      <c r="V54" s="50"/>
    </row>
    <row r="55" spans="2:22" x14ac:dyDescent="0.25">
      <c r="B55" s="49"/>
      <c r="C55" s="64" t="s">
        <v>14</v>
      </c>
      <c r="D55" s="65"/>
      <c r="E55" s="77">
        <v>10</v>
      </c>
      <c r="F55" s="77"/>
      <c r="G55" s="77">
        <v>1</v>
      </c>
      <c r="H55" s="77"/>
      <c r="I55" s="77">
        <f>E55/G55</f>
        <v>10</v>
      </c>
      <c r="J55" s="77"/>
      <c r="K55" s="77"/>
      <c r="L55" s="76" t="s">
        <v>0</v>
      </c>
      <c r="M55" s="76"/>
      <c r="N55" s="45"/>
      <c r="O55" s="45"/>
      <c r="P55" s="45"/>
      <c r="Q55" s="45"/>
      <c r="R55" s="45"/>
      <c r="S55" s="45"/>
      <c r="T55" s="45"/>
      <c r="U55" s="45"/>
      <c r="V55" s="50"/>
    </row>
    <row r="56" spans="2:22" x14ac:dyDescent="0.25">
      <c r="B56" s="49"/>
      <c r="C56" s="70" t="s">
        <v>15</v>
      </c>
      <c r="D56" s="72"/>
      <c r="E56" s="77">
        <v>1</v>
      </c>
      <c r="F56" s="77"/>
      <c r="G56" s="77">
        <v>1</v>
      </c>
      <c r="H56" s="77"/>
      <c r="I56" s="77">
        <v>1</v>
      </c>
      <c r="J56" s="77"/>
      <c r="K56" s="77"/>
      <c r="L56" s="76" t="s">
        <v>64</v>
      </c>
      <c r="M56" s="76"/>
      <c r="N56" s="45"/>
      <c r="O56" s="45"/>
      <c r="P56" s="45"/>
      <c r="Q56" s="45"/>
      <c r="R56" s="45"/>
      <c r="S56" s="45"/>
      <c r="T56" s="45"/>
      <c r="U56" s="45"/>
      <c r="V56" s="50"/>
    </row>
    <row r="57" spans="2:22" ht="15.75" thickBot="1" x14ac:dyDescent="0.3"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3"/>
    </row>
  </sheetData>
  <mergeCells count="69">
    <mergeCell ref="E56:F56"/>
    <mergeCell ref="G48:H48"/>
    <mergeCell ref="G49:H49"/>
    <mergeCell ref="G50:H50"/>
    <mergeCell ref="G51:H51"/>
    <mergeCell ref="G52:H52"/>
    <mergeCell ref="G53:H53"/>
    <mergeCell ref="E48:F48"/>
    <mergeCell ref="E49:F49"/>
    <mergeCell ref="E50:F50"/>
    <mergeCell ref="E51:F51"/>
    <mergeCell ref="E52:F52"/>
    <mergeCell ref="E53:F53"/>
    <mergeCell ref="I48:K48"/>
    <mergeCell ref="I49:K49"/>
    <mergeCell ref="I50:K50"/>
    <mergeCell ref="I51:K51"/>
    <mergeCell ref="I52:K52"/>
    <mergeCell ref="L48:M48"/>
    <mergeCell ref="L49:M49"/>
    <mergeCell ref="L50:M50"/>
    <mergeCell ref="L51:M51"/>
    <mergeCell ref="L52:M52"/>
    <mergeCell ref="L55:M55"/>
    <mergeCell ref="L56:M56"/>
    <mergeCell ref="C55:D55"/>
    <mergeCell ref="C52:D52"/>
    <mergeCell ref="C56:D56"/>
    <mergeCell ref="L53:M53"/>
    <mergeCell ref="L54:M54"/>
    <mergeCell ref="I54:K54"/>
    <mergeCell ref="I55:K55"/>
    <mergeCell ref="I56:K56"/>
    <mergeCell ref="G54:H54"/>
    <mergeCell ref="G55:H55"/>
    <mergeCell ref="G56:H56"/>
    <mergeCell ref="I53:K53"/>
    <mergeCell ref="E54:F54"/>
    <mergeCell ref="E55:F55"/>
    <mergeCell ref="C10:E10"/>
    <mergeCell ref="C12:E12"/>
    <mergeCell ref="C40:D40"/>
    <mergeCell ref="C41:D41"/>
    <mergeCell ref="C42:D42"/>
    <mergeCell ref="C29:G29"/>
    <mergeCell ref="C30:G30"/>
    <mergeCell ref="C31:G31"/>
    <mergeCell ref="C17:G17"/>
    <mergeCell ref="C44:D44"/>
    <mergeCell ref="C45:D45"/>
    <mergeCell ref="C19:G19"/>
    <mergeCell ref="C20:G20"/>
    <mergeCell ref="C21:G21"/>
    <mergeCell ref="C22:G22"/>
    <mergeCell ref="C23:G23"/>
    <mergeCell ref="C24:G24"/>
    <mergeCell ref="C25:G25"/>
    <mergeCell ref="C26:G26"/>
    <mergeCell ref="C43:D43"/>
    <mergeCell ref="C32:G32"/>
    <mergeCell ref="C33:G33"/>
    <mergeCell ref="C34:G34"/>
    <mergeCell ref="C35:G35"/>
    <mergeCell ref="C36:G36"/>
    <mergeCell ref="C54:D54"/>
    <mergeCell ref="C53:D53"/>
    <mergeCell ref="C51:D51"/>
    <mergeCell ref="C50:D50"/>
    <mergeCell ref="C49:D49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Setup Hardware</vt:lpstr>
      <vt:lpstr>Setup Software</vt:lpstr>
    </vt:vector>
  </TitlesOfParts>
  <Company>Infineon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MohameMu</dc:creator>
  <cp:lastModifiedBy>mohamemu</cp:lastModifiedBy>
  <dcterms:created xsi:type="dcterms:W3CDTF">2015-02-13T02:15:13Z</dcterms:created>
  <dcterms:modified xsi:type="dcterms:W3CDTF">2016-10-27T08:50:45Z</dcterms:modified>
</cp:coreProperties>
</file>